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HOME\Auto\Mercedes B170\A Traktor\"/>
    </mc:Choice>
  </mc:AlternateContent>
  <xr:revisionPtr revIDLastSave="0" documentId="13_ncr:1_{4DD0F868-6CCC-4F98-9FEB-B112769C516C}" xr6:coauthVersionLast="47" xr6:coauthVersionMax="47" xr10:uidLastSave="{00000000-0000-0000-0000-000000000000}"/>
  <bookViews>
    <workbookView xWindow="15516" yWindow="2652" windowWidth="23016" windowHeight="12216" activeTab="2" xr2:uid="{00000000-000D-0000-FFFF-FFFF00000000}"/>
  </bookViews>
  <sheets>
    <sheet name="A-Traktor Beräkning (IST)" sheetId="1" r:id="rId1"/>
    <sheet name="A-Traktor Beräkning (DEKRA) " sheetId="3" r:id="rId2"/>
    <sheet name="A-Traktor Beräkning (SOLL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2" l="1"/>
  <c r="D28" i="2" s="1"/>
  <c r="C29" i="2"/>
  <c r="D29" i="2" s="1"/>
  <c r="C27" i="2"/>
  <c r="D27" i="2"/>
  <c r="B21" i="3"/>
  <c r="B22" i="3"/>
  <c r="B23" i="3" s="1"/>
  <c r="E17" i="3"/>
  <c r="C22" i="3" s="1"/>
  <c r="E17" i="2"/>
  <c r="B22" i="2"/>
  <c r="B21" i="2"/>
  <c r="B21" i="1"/>
  <c r="B22" i="1" s="1"/>
  <c r="B20" i="1"/>
  <c r="F21" i="2"/>
  <c r="F21" i="3"/>
  <c r="E16" i="3"/>
  <c r="D16" i="3"/>
  <c r="E15" i="3"/>
  <c r="D15" i="3"/>
  <c r="E14" i="3"/>
  <c r="E16" i="2"/>
  <c r="D16" i="2"/>
  <c r="E15" i="2"/>
  <c r="D15" i="2"/>
  <c r="E14" i="2"/>
  <c r="F21" i="1"/>
  <c r="E16" i="1"/>
  <c r="D16" i="1"/>
  <c r="E15" i="1"/>
  <c r="D15" i="1"/>
  <c r="E14" i="1"/>
  <c r="C22" i="2" l="1"/>
  <c r="D22" i="2" s="1"/>
  <c r="B23" i="2"/>
  <c r="D14" i="3"/>
  <c r="C21" i="3" s="1"/>
  <c r="D22" i="3"/>
  <c r="D14" i="2"/>
  <c r="C21" i="2" s="1"/>
  <c r="C21" i="1"/>
  <c r="D21" i="1" s="1"/>
  <c r="D14" i="1"/>
  <c r="C20" i="1" s="1"/>
  <c r="C23" i="3" l="1"/>
  <c r="D21" i="3"/>
  <c r="C23" i="2"/>
  <c r="D21" i="2"/>
  <c r="C22" i="1"/>
  <c r="D20" i="1"/>
  <c r="D23" i="3" l="1"/>
  <c r="E22" i="3" s="1"/>
  <c r="D23" i="2"/>
  <c r="E22" i="2" s="1"/>
  <c r="D22" i="1"/>
  <c r="E21" i="1" s="1"/>
  <c r="G21" i="1" s="1"/>
  <c r="E21" i="3" l="1"/>
  <c r="E21" i="2"/>
  <c r="E20" i="1"/>
  <c r="E22" i="1" s="1"/>
  <c r="E23" i="2" l="1"/>
  <c r="G21" i="2"/>
  <c r="E23" i="3"/>
  <c r="G21" i="3"/>
</calcChain>
</file>

<file path=xl/sharedStrings.xml><?xml version="1.0" encoding="utf-8"?>
<sst xmlns="http://schemas.openxmlformats.org/spreadsheetml/2006/main" count="139" uniqueCount="52">
  <si>
    <t>Beräkningsmall för A-Traktor (Tjänstevikt &amp; Axelvikter)</t>
  </si>
  <si>
    <t>1. GRUNDPARAMETRAR (Mata in dina värden)</t>
  </si>
  <si>
    <t>Parameter</t>
  </si>
  <si>
    <t>Värde</t>
  </si>
  <si>
    <t>Enhet</t>
  </si>
  <si>
    <t>Beskrivning</t>
  </si>
  <si>
    <t>Axelavstånd (L)</t>
  </si>
  <si>
    <t>Avståndet mellan framaxel och bakaxel</t>
  </si>
  <si>
    <t>Uppmätt vikt Framaxel (tom bil)</t>
  </si>
  <si>
    <t>Väg eller hämta från registreringsbevis</t>
  </si>
  <si>
    <t>Uppmätt vikt Bakaxel (tom bil)</t>
  </si>
  <si>
    <t>Drivmedelstyp (Faktor)</t>
  </si>
  <si>
    <t>Bensin = 0.78 | Diesel = 0.85</t>
  </si>
  <si>
    <t>Tankvolym</t>
  </si>
  <si>
    <t>Bilens maximala tankvolym i liter</t>
  </si>
  <si>
    <t>Drivhjulskonfiguration</t>
  </si>
  <si>
    <t>Tvåhjulsdriven (2WD)</t>
  </si>
  <si>
    <t>Välj mellan 2WD (minst 60% bak) eller 4WD (minst 40% bak)</t>
  </si>
  <si>
    <t>2. PLACERING / HÄVARMAR (Avstånd till bakaxeln)</t>
  </si>
  <si>
    <t>Komponent / Vikt</t>
  </si>
  <si>
    <t>Totalvikt</t>
  </si>
  <si>
    <t>Hävarm till bakaxel (X)</t>
  </si>
  <si>
    <t>Effekt på Framaxel</t>
  </si>
  <si>
    <t>Effekt på Bakaxel</t>
  </si>
  <si>
    <t>Bränsle (90% tank)</t>
  </si>
  <si>
    <t>Transportstyrelsens krav vid tjänstevikt</t>
  </si>
  <si>
    <t>Förare (Standard)</t>
  </si>
  <si>
    <t>Lagstadgad standardvikt för förare</t>
  </si>
  <si>
    <t>Barlastvikt / Flakvikt</t>
  </si>
  <si>
    <t>Negativt tal om placerad BAKOM bakaxeln</t>
  </si>
  <si>
    <t>3. SAMMANSTÄLLNING &amp; RESULTAT (Tjänstevikt)</t>
  </si>
  <si>
    <t>Axel</t>
  </si>
  <si>
    <t>Tomvikt</t>
  </si>
  <si>
    <t>Tillägg</t>
  </si>
  <si>
    <t>Slutlig Tjänstevikt</t>
  </si>
  <si>
    <t>Procentfördelning</t>
  </si>
  <si>
    <t>Lagkrav</t>
  </si>
  <si>
    <t>Status</t>
  </si>
  <si>
    <t>Framaxel</t>
  </si>
  <si>
    <t>-</t>
  </si>
  <si>
    <t>Bakaxel (Drivaxel)</t>
  </si>
  <si>
    <t>TOTALT (Tjänstevikt)</t>
  </si>
  <si>
    <t xml:space="preserve">Bakaxel </t>
  </si>
  <si>
    <t>Framaxel (Drivaxel)</t>
  </si>
  <si>
    <t>Bakaxel</t>
  </si>
  <si>
    <t>Viktmindring Bakaxel</t>
  </si>
  <si>
    <t>Eisen</t>
  </si>
  <si>
    <t>Dichte [g/cm³]</t>
  </si>
  <si>
    <t>Volumen [cm3]</t>
  </si>
  <si>
    <t>Blei</t>
  </si>
  <si>
    <t>Quadermaße bei 50cm</t>
  </si>
  <si>
    <t>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</si>
</sst>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&quot; mm&quot;"/>
    <numFmt numFmtId="165" formatCode="#,##0&quot; kg&quot;"/>
    <numFmt numFmtId="166" formatCode="#,##0&quot; L&quot;"/>
    <numFmt numFmtId="167" formatCode="0.0&quot;%&quot;"/>
    <numFmt numFmtId="168" formatCode="0.00&quot;%&quot;"/>
    <numFmt numFmtId="169" formatCode="0.000&quot;%&quot;"/>
    <numFmt numFmtId="170" formatCode="0.0000&quot;%&quot;"/>
  </numFmts>
  <fonts count="9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2"/>
      <color rgb="FF1B365D"/>
      <name val="Segoe UI"/>
    </font>
    <font>
      <b/>
      <sz val="10"/>
      <color rgb="FFFFFFFF"/>
      <name val="Segoe UI"/>
    </font>
    <font>
      <sz val="10"/>
      <name val="Segoe UI"/>
    </font>
    <font>
      <b/>
      <sz val="10"/>
      <name val="Segoe UI"/>
    </font>
    <font>
      <sz val="10"/>
      <color rgb="FFFF0000"/>
      <name val="Segoe UI"/>
      <family val="2"/>
    </font>
    <font>
      <sz val="10"/>
      <name val="Segoe UI"/>
      <family val="2"/>
    </font>
    <font>
      <b/>
      <sz val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EBF8FF"/>
        <bgColor rgb="FFEBF8FF"/>
      </patternFill>
    </fill>
    <fill>
      <patternFill patternType="solid">
        <fgColor rgb="FF2B6CB0"/>
        <bgColor rgb="FF2B6CB0"/>
      </patternFill>
    </fill>
    <fill>
      <patternFill patternType="solid">
        <fgColor rgb="FFFFFAF0"/>
        <bgColor rgb="FFFFFAF0"/>
      </patternFill>
    </fill>
    <fill>
      <patternFill patternType="solid">
        <fgColor rgb="FFEDF2F7"/>
        <bgColor rgb="FFEDF2F7"/>
      </patternFill>
    </fill>
  </fills>
  <borders count="3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/>
      <right/>
      <top style="thin">
        <color rgb="FFCBD5E0"/>
      </top>
      <bottom style="double">
        <color rgb="FF1B365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right" vertical="center"/>
    </xf>
    <xf numFmtId="2" fontId="4" fillId="5" borderId="1" xfId="0" applyNumberFormat="1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165" fontId="5" fillId="6" borderId="2" xfId="0" applyNumberFormat="1" applyFont="1" applyFill="1" applyBorder="1" applyAlignment="1">
      <alignment horizontal="right" vertical="center"/>
    </xf>
    <xf numFmtId="167" fontId="5" fillId="6" borderId="2" xfId="0" applyNumberFormat="1" applyFont="1" applyFill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65" fontId="4" fillId="5" borderId="0" xfId="0" applyNumberFormat="1" applyFont="1" applyFill="1" applyBorder="1" applyAlignment="1">
      <alignment horizontal="right" vertical="center"/>
    </xf>
    <xf numFmtId="164" fontId="4" fillId="5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69" fontId="6" fillId="0" borderId="1" xfId="0" applyNumberFormat="1" applyFont="1" applyBorder="1" applyAlignment="1">
      <alignment horizontal="right" vertical="center"/>
    </xf>
    <xf numFmtId="170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3" borderId="0" xfId="0" applyFont="1" applyFill="1"/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opLeftCell="A8" workbookViewId="0">
      <selection activeCell="D20" sqref="D20"/>
    </sheetView>
  </sheetViews>
  <sheetFormatPr baseColWidth="10" defaultColWidth="8.88671875" defaultRowHeight="14.4"/>
  <cols>
    <col min="1" max="1" width="25" customWidth="1"/>
    <col min="2" max="2" width="16" customWidth="1"/>
    <col min="3" max="3" width="24" customWidth="1"/>
    <col min="4" max="5" width="18" customWidth="1"/>
    <col min="6" max="6" width="14" customWidth="1"/>
    <col min="7" max="7" width="50" customWidth="1"/>
  </cols>
  <sheetData>
    <row r="1" spans="1:7" ht="40.049999999999997" customHeight="1">
      <c r="A1" s="29" t="s">
        <v>0</v>
      </c>
      <c r="B1" s="28"/>
      <c r="C1" s="28"/>
      <c r="D1" s="28"/>
      <c r="E1" s="28"/>
      <c r="F1" s="28"/>
      <c r="G1" s="28"/>
    </row>
    <row r="3" spans="1:7" ht="19.2">
      <c r="A3" s="27" t="s">
        <v>1</v>
      </c>
      <c r="B3" s="28"/>
      <c r="C3" s="28"/>
      <c r="D3" s="28"/>
      <c r="E3" s="28"/>
      <c r="F3" s="28"/>
      <c r="G3" s="28"/>
    </row>
    <row r="4" spans="1:7" ht="22.05" customHeight="1">
      <c r="A4" s="1" t="s">
        <v>2</v>
      </c>
      <c r="B4" s="1" t="s">
        <v>3</v>
      </c>
      <c r="C4" s="1" t="s">
        <v>4</v>
      </c>
      <c r="D4" s="1" t="s">
        <v>5</v>
      </c>
    </row>
    <row r="5" spans="1:7" ht="22.05" customHeight="1">
      <c r="A5" s="2" t="s">
        <v>6</v>
      </c>
      <c r="B5" s="3">
        <v>2770</v>
      </c>
      <c r="C5" s="2"/>
      <c r="D5" s="2" t="s">
        <v>7</v>
      </c>
    </row>
    <row r="6" spans="1:7" ht="22.05" customHeight="1">
      <c r="A6" s="2" t="s">
        <v>8</v>
      </c>
      <c r="B6" s="4">
        <v>828</v>
      </c>
      <c r="C6" s="2"/>
      <c r="D6" s="2" t="s">
        <v>9</v>
      </c>
    </row>
    <row r="7" spans="1:7" ht="22.05" customHeight="1">
      <c r="A7" s="2" t="s">
        <v>10</v>
      </c>
      <c r="B7" s="4">
        <v>584</v>
      </c>
      <c r="C7" s="2"/>
      <c r="D7" s="2" t="s">
        <v>9</v>
      </c>
    </row>
    <row r="8" spans="1:7" ht="22.05" customHeight="1">
      <c r="A8" s="2" t="s">
        <v>11</v>
      </c>
      <c r="B8" s="5">
        <v>0.78</v>
      </c>
      <c r="C8" s="2"/>
      <c r="D8" s="2" t="s">
        <v>12</v>
      </c>
    </row>
    <row r="9" spans="1:7" ht="22.05" customHeight="1">
      <c r="A9" s="2" t="s">
        <v>13</v>
      </c>
      <c r="B9" s="6">
        <v>54</v>
      </c>
      <c r="C9" s="2"/>
      <c r="D9" s="2" t="s">
        <v>14</v>
      </c>
    </row>
    <row r="10" spans="1:7" ht="22.05" customHeight="1">
      <c r="A10" s="2" t="s">
        <v>15</v>
      </c>
      <c r="B10" s="2" t="s">
        <v>16</v>
      </c>
      <c r="C10" s="2"/>
      <c r="D10" s="2" t="s">
        <v>17</v>
      </c>
    </row>
    <row r="12" spans="1:7" ht="19.2">
      <c r="A12" s="27" t="s">
        <v>18</v>
      </c>
      <c r="B12" s="28"/>
      <c r="C12" s="28"/>
      <c r="D12" s="28"/>
      <c r="E12" s="28"/>
      <c r="F12" s="28"/>
      <c r="G12" s="28"/>
    </row>
    <row r="13" spans="1:7" ht="22.05" customHeight="1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5</v>
      </c>
    </row>
    <row r="14" spans="1:7" ht="22.05" customHeight="1">
      <c r="A14" s="7" t="s">
        <v>24</v>
      </c>
      <c r="B14" s="8">
        <v>0</v>
      </c>
      <c r="C14" s="3">
        <v>1055</v>
      </c>
      <c r="D14" s="8">
        <f>B14*(C14/B5)</f>
        <v>0</v>
      </c>
      <c r="E14" s="8">
        <f>B14*(1-(C14/B5))</f>
        <v>0</v>
      </c>
      <c r="F14" s="7" t="s">
        <v>25</v>
      </c>
    </row>
    <row r="15" spans="1:7" ht="22.05" customHeight="1">
      <c r="A15" s="7" t="s">
        <v>26</v>
      </c>
      <c r="B15" s="8">
        <v>75</v>
      </c>
      <c r="C15" s="3">
        <v>695</v>
      </c>
      <c r="D15" s="8">
        <f>B15*(C15/B5)</f>
        <v>18.817689530685922</v>
      </c>
      <c r="E15" s="8">
        <f>B15*(1-(C15/B5))</f>
        <v>56.182310469314075</v>
      </c>
      <c r="F15" s="7" t="s">
        <v>27</v>
      </c>
    </row>
    <row r="16" spans="1:7" ht="22.05" customHeight="1">
      <c r="A16" s="7" t="s">
        <v>28</v>
      </c>
      <c r="B16" s="4">
        <v>0</v>
      </c>
      <c r="C16" s="3">
        <v>2770</v>
      </c>
      <c r="D16" s="8">
        <f>B16*(C16/B5)</f>
        <v>0</v>
      </c>
      <c r="E16" s="8">
        <f>B16*(1-(C16/B5))</f>
        <v>0</v>
      </c>
      <c r="F16" s="7" t="s">
        <v>29</v>
      </c>
    </row>
    <row r="18" spans="1:7" ht="19.2">
      <c r="A18" s="27" t="s">
        <v>30</v>
      </c>
      <c r="B18" s="28"/>
      <c r="C18" s="28"/>
      <c r="D18" s="28"/>
      <c r="E18" s="28"/>
      <c r="F18" s="28"/>
      <c r="G18" s="28"/>
    </row>
    <row r="19" spans="1:7" ht="22.05" customHeight="1">
      <c r="A19" s="1" t="s">
        <v>31</v>
      </c>
      <c r="B19" s="1" t="s">
        <v>32</v>
      </c>
      <c r="C19" s="1" t="s">
        <v>33</v>
      </c>
      <c r="D19" s="1" t="s">
        <v>34</v>
      </c>
      <c r="E19" s="1" t="s">
        <v>35</v>
      </c>
      <c r="F19" s="1" t="s">
        <v>36</v>
      </c>
      <c r="G19" s="1" t="s">
        <v>37</v>
      </c>
    </row>
    <row r="20" spans="1:7" ht="22.05" customHeight="1">
      <c r="A20" s="7" t="s">
        <v>38</v>
      </c>
      <c r="B20" s="8">
        <f>B6</f>
        <v>828</v>
      </c>
      <c r="C20" s="8">
        <f>SUM(D14:D16)</f>
        <v>18.817689530685922</v>
      </c>
      <c r="D20" s="8">
        <f>B20+C20</f>
        <v>846.81768953068593</v>
      </c>
      <c r="E20" s="14">
        <f>D20/D22</f>
        <v>0.56948062510469799</v>
      </c>
      <c r="F20" s="7" t="s">
        <v>39</v>
      </c>
      <c r="G20" s="7" t="s">
        <v>39</v>
      </c>
    </row>
    <row r="21" spans="1:7" ht="22.05" customHeight="1">
      <c r="A21" s="7" t="s">
        <v>40</v>
      </c>
      <c r="B21" s="8">
        <f>B7</f>
        <v>584</v>
      </c>
      <c r="C21" s="8">
        <f>SUM(E14:E16)</f>
        <v>56.182310469314075</v>
      </c>
      <c r="D21" s="8">
        <f>B21+C21</f>
        <v>640.18231046931407</v>
      </c>
      <c r="E21" s="14">
        <f>D21/D22</f>
        <v>0.43051937489530201</v>
      </c>
      <c r="F21" s="13">
        <f>IF(B10="Tvåhjulsdriven (2WD)", 0.6, 0.4)</f>
        <v>0.6</v>
      </c>
      <c r="G21" s="9" t="str">
        <f>IF(E21&gt;=F21, "GODKÄND", "UNDERKÄND")</f>
        <v>UNDERKÄND</v>
      </c>
    </row>
    <row r="22" spans="1:7" ht="22.05" customHeight="1">
      <c r="A22" s="10" t="s">
        <v>41</v>
      </c>
      <c r="B22" s="11">
        <f>B20+B21</f>
        <v>1412</v>
      </c>
      <c r="C22" s="11">
        <f>C20+C21</f>
        <v>75</v>
      </c>
      <c r="D22" s="11">
        <f>D20+D21</f>
        <v>1487</v>
      </c>
      <c r="E22" s="12">
        <f>SUM(E20:E21)</f>
        <v>1</v>
      </c>
      <c r="F22" s="10"/>
      <c r="G22" s="10"/>
    </row>
  </sheetData>
  <mergeCells count="4">
    <mergeCell ref="A3:G3"/>
    <mergeCell ref="A1:G1"/>
    <mergeCell ref="A12:G12"/>
    <mergeCell ref="A18:G1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C6E5-5A50-43CB-8D6B-8CB47C97AE07}">
  <dimension ref="A1:G23"/>
  <sheetViews>
    <sheetView topLeftCell="A9" workbookViewId="0">
      <selection activeCell="C22" sqref="C22"/>
    </sheetView>
  </sheetViews>
  <sheetFormatPr baseColWidth="10" defaultColWidth="8.88671875" defaultRowHeight="14.4"/>
  <cols>
    <col min="1" max="1" width="25" customWidth="1"/>
    <col min="2" max="2" width="16" customWidth="1"/>
    <col min="3" max="3" width="24" customWidth="1"/>
    <col min="4" max="5" width="18" customWidth="1"/>
    <col min="6" max="6" width="14" customWidth="1"/>
    <col min="7" max="7" width="50" customWidth="1"/>
  </cols>
  <sheetData>
    <row r="1" spans="1:7" ht="40.049999999999997" customHeight="1">
      <c r="A1" s="29" t="s">
        <v>0</v>
      </c>
      <c r="B1" s="28"/>
      <c r="C1" s="28"/>
      <c r="D1" s="28"/>
      <c r="E1" s="28"/>
      <c r="F1" s="28"/>
      <c r="G1" s="28"/>
    </row>
    <row r="3" spans="1:7" ht="19.2">
      <c r="A3" s="27" t="s">
        <v>1</v>
      </c>
      <c r="B3" s="28"/>
      <c r="C3" s="28"/>
      <c r="D3" s="28"/>
      <c r="E3" s="28"/>
      <c r="F3" s="28"/>
      <c r="G3" s="28"/>
    </row>
    <row r="4" spans="1:7" ht="22.05" customHeight="1">
      <c r="A4" s="1" t="s">
        <v>2</v>
      </c>
      <c r="B4" s="1" t="s">
        <v>3</v>
      </c>
      <c r="C4" s="1" t="s">
        <v>4</v>
      </c>
      <c r="D4" s="1" t="s">
        <v>5</v>
      </c>
    </row>
    <row r="5" spans="1:7" ht="22.05" customHeight="1">
      <c r="A5" s="2" t="s">
        <v>6</v>
      </c>
      <c r="B5" s="3">
        <v>2770</v>
      </c>
      <c r="C5" s="2"/>
      <c r="D5" s="2" t="s">
        <v>7</v>
      </c>
    </row>
    <row r="6" spans="1:7" ht="22.05" customHeight="1">
      <c r="A6" s="2" t="s">
        <v>8</v>
      </c>
      <c r="B6" s="4">
        <v>828</v>
      </c>
      <c r="C6" s="2"/>
      <c r="D6" s="2" t="s">
        <v>9</v>
      </c>
    </row>
    <row r="7" spans="1:7" ht="22.05" customHeight="1">
      <c r="A7" s="2" t="s">
        <v>10</v>
      </c>
      <c r="B7" s="4">
        <v>584</v>
      </c>
      <c r="C7" s="2"/>
      <c r="D7" s="2" t="s">
        <v>9</v>
      </c>
    </row>
    <row r="8" spans="1:7" ht="22.05" customHeight="1">
      <c r="A8" s="2" t="s">
        <v>11</v>
      </c>
      <c r="B8" s="5">
        <v>0.78</v>
      </c>
      <c r="C8" s="2"/>
      <c r="D8" s="2" t="s">
        <v>12</v>
      </c>
    </row>
    <row r="9" spans="1:7" ht="22.05" customHeight="1">
      <c r="A9" s="2" t="s">
        <v>13</v>
      </c>
      <c r="B9" s="6">
        <v>54</v>
      </c>
      <c r="C9" s="2"/>
      <c r="D9" s="2" t="s">
        <v>14</v>
      </c>
    </row>
    <row r="10" spans="1:7" ht="22.05" customHeight="1">
      <c r="A10" s="2" t="s">
        <v>15</v>
      </c>
      <c r="B10" s="2" t="s">
        <v>16</v>
      </c>
      <c r="C10" s="2"/>
      <c r="D10" s="2" t="s">
        <v>17</v>
      </c>
    </row>
    <row r="12" spans="1:7" ht="19.2">
      <c r="A12" s="27" t="s">
        <v>18</v>
      </c>
      <c r="B12" s="28"/>
      <c r="C12" s="28"/>
      <c r="D12" s="28"/>
      <c r="E12" s="28"/>
      <c r="F12" s="28"/>
      <c r="G12" s="28"/>
    </row>
    <row r="13" spans="1:7" ht="22.05" customHeight="1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5</v>
      </c>
    </row>
    <row r="14" spans="1:7" ht="22.05" customHeight="1">
      <c r="A14" s="7" t="s">
        <v>24</v>
      </c>
      <c r="B14" s="8">
        <v>0</v>
      </c>
      <c r="C14" s="3">
        <v>695</v>
      </c>
      <c r="D14" s="8">
        <f>B14*(C14/B5)</f>
        <v>0</v>
      </c>
      <c r="E14" s="8">
        <f>B14*(1-(C14/B5))</f>
        <v>0</v>
      </c>
      <c r="F14" s="7" t="s">
        <v>25</v>
      </c>
    </row>
    <row r="15" spans="1:7" ht="22.05" customHeight="1">
      <c r="A15" s="7" t="s">
        <v>26</v>
      </c>
      <c r="B15" s="8">
        <v>75</v>
      </c>
      <c r="C15" s="3">
        <v>1055</v>
      </c>
      <c r="D15" s="8">
        <f>B15*(C15/B5)</f>
        <v>28.564981949458481</v>
      </c>
      <c r="E15" s="8">
        <f>B15*(1-(C15/B5))</f>
        <v>46.435018050541515</v>
      </c>
      <c r="F15" s="7" t="s">
        <v>27</v>
      </c>
    </row>
    <row r="16" spans="1:7" ht="22.05" customHeight="1">
      <c r="A16" s="7" t="s">
        <v>28</v>
      </c>
      <c r="B16" s="4">
        <v>37</v>
      </c>
      <c r="C16" s="3">
        <v>2770</v>
      </c>
      <c r="D16" s="8">
        <f>B16*(C16/B5)</f>
        <v>37</v>
      </c>
      <c r="E16" s="8">
        <f>B16*(1-(C16/B5))</f>
        <v>0</v>
      </c>
      <c r="F16" s="7" t="s">
        <v>29</v>
      </c>
    </row>
    <row r="17" spans="1:7" ht="22.05" customHeight="1">
      <c r="A17" s="19" t="s">
        <v>45</v>
      </c>
      <c r="B17" s="16">
        <v>50</v>
      </c>
      <c r="C17" s="17"/>
      <c r="D17" s="18"/>
      <c r="E17" s="18">
        <f>B17*-1</f>
        <v>-50</v>
      </c>
      <c r="F17" s="15"/>
    </row>
    <row r="19" spans="1:7" ht="19.2">
      <c r="A19" s="27" t="s">
        <v>30</v>
      </c>
      <c r="B19" s="28"/>
      <c r="C19" s="28"/>
      <c r="D19" s="28"/>
      <c r="E19" s="28"/>
      <c r="F19" s="28"/>
      <c r="G19" s="28"/>
    </row>
    <row r="20" spans="1:7" ht="22.05" customHeight="1">
      <c r="A20" s="1" t="s">
        <v>31</v>
      </c>
      <c r="B20" s="1" t="s">
        <v>32</v>
      </c>
      <c r="C20" s="1" t="s">
        <v>33</v>
      </c>
      <c r="D20" s="1" t="s">
        <v>34</v>
      </c>
      <c r="E20" s="1" t="s">
        <v>35</v>
      </c>
      <c r="F20" s="1" t="s">
        <v>36</v>
      </c>
      <c r="G20" s="1" t="s">
        <v>37</v>
      </c>
    </row>
    <row r="21" spans="1:7" ht="22.05" customHeight="1">
      <c r="A21" s="22" t="s">
        <v>43</v>
      </c>
      <c r="B21" s="8">
        <f>B6</f>
        <v>828</v>
      </c>
      <c r="C21" s="8">
        <f>SUM(D14:D16)</f>
        <v>65.564981949458485</v>
      </c>
      <c r="D21" s="8">
        <f>B21+C21</f>
        <v>893.56498194945846</v>
      </c>
      <c r="E21" s="21">
        <f>D21/D23</f>
        <v>0.60621776251659321</v>
      </c>
      <c r="F21" s="13">
        <f>IF(B10="Tvåhjulsdriven (2WD)", 0.6, 0.4)</f>
        <v>0.6</v>
      </c>
      <c r="G21" s="23" t="str">
        <f>IF(E21&gt;=F21, "GODKÄND", "UNDERKÄND")</f>
        <v>GODKÄND</v>
      </c>
    </row>
    <row r="22" spans="1:7" ht="22.05" customHeight="1">
      <c r="A22" s="22" t="s">
        <v>42</v>
      </c>
      <c r="B22" s="8">
        <f>B7</f>
        <v>584</v>
      </c>
      <c r="C22" s="8">
        <f>SUM(E14:E17)</f>
        <v>-3.5649819494584847</v>
      </c>
      <c r="D22" s="8">
        <f>B22+C22</f>
        <v>580.43501805054154</v>
      </c>
      <c r="E22" s="21">
        <f>D22/D23</f>
        <v>0.39378223748340674</v>
      </c>
      <c r="F22" s="13"/>
      <c r="G22" s="9"/>
    </row>
    <row r="23" spans="1:7" ht="22.05" customHeight="1" thickBot="1">
      <c r="A23" s="10" t="s">
        <v>41</v>
      </c>
      <c r="B23" s="11">
        <f>B21+B22</f>
        <v>1412</v>
      </c>
      <c r="C23" s="11">
        <f>C21+C22</f>
        <v>62</v>
      </c>
      <c r="D23" s="11">
        <f>D21+D22</f>
        <v>1474</v>
      </c>
      <c r="E23" s="12">
        <f>SUM(E21:E22)</f>
        <v>1</v>
      </c>
      <c r="F23" s="10"/>
      <c r="G23" s="10"/>
    </row>
  </sheetData>
  <mergeCells count="4">
    <mergeCell ref="A1:G1"/>
    <mergeCell ref="A3:G3"/>
    <mergeCell ref="A12:G12"/>
    <mergeCell ref="A19:G19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9173-B3E6-41EE-9877-07C886FCC66D}">
  <dimension ref="A1:G29"/>
  <sheetViews>
    <sheetView tabSelected="1" topLeftCell="A4" workbookViewId="0">
      <selection activeCell="G11" sqref="G11"/>
    </sheetView>
  </sheetViews>
  <sheetFormatPr baseColWidth="10" defaultColWidth="8.88671875" defaultRowHeight="14.4"/>
  <cols>
    <col min="1" max="1" width="25" customWidth="1"/>
    <col min="2" max="2" width="16" customWidth="1"/>
    <col min="3" max="3" width="24" customWidth="1"/>
    <col min="4" max="4" width="20.6640625" customWidth="1"/>
    <col min="5" max="5" width="18" customWidth="1"/>
    <col min="6" max="6" width="14" customWidth="1"/>
    <col min="7" max="7" width="50" customWidth="1"/>
  </cols>
  <sheetData>
    <row r="1" spans="1:7" ht="40.049999999999997" customHeight="1">
      <c r="A1" s="29" t="s">
        <v>0</v>
      </c>
      <c r="B1" s="28"/>
      <c r="C1" s="28"/>
      <c r="D1" s="28"/>
      <c r="E1" s="28"/>
      <c r="F1" s="28"/>
      <c r="G1" s="28"/>
    </row>
    <row r="3" spans="1:7" ht="19.2">
      <c r="A3" s="27" t="s">
        <v>1</v>
      </c>
      <c r="B3" s="28"/>
      <c r="C3" s="28"/>
      <c r="D3" s="28"/>
      <c r="E3" s="28"/>
      <c r="F3" s="28"/>
      <c r="G3" s="28"/>
    </row>
    <row r="4" spans="1:7" ht="22.05" customHeight="1">
      <c r="A4" s="1" t="s">
        <v>2</v>
      </c>
      <c r="B4" s="1" t="s">
        <v>3</v>
      </c>
      <c r="C4" s="1" t="s">
        <v>4</v>
      </c>
      <c r="D4" s="1" t="s">
        <v>5</v>
      </c>
    </row>
    <row r="5" spans="1:7" ht="22.05" customHeight="1">
      <c r="A5" s="2" t="s">
        <v>6</v>
      </c>
      <c r="B5" s="3">
        <v>2770</v>
      </c>
      <c r="C5" s="2"/>
      <c r="D5" s="2" t="s">
        <v>7</v>
      </c>
    </row>
    <row r="6" spans="1:7" ht="22.05" customHeight="1">
      <c r="A6" s="2" t="s">
        <v>8</v>
      </c>
      <c r="B6" s="4">
        <v>828</v>
      </c>
      <c r="C6" s="2"/>
      <c r="D6" s="2" t="s">
        <v>9</v>
      </c>
    </row>
    <row r="7" spans="1:7" ht="22.05" customHeight="1">
      <c r="A7" s="2" t="s">
        <v>10</v>
      </c>
      <c r="B7" s="4">
        <v>584</v>
      </c>
      <c r="C7" s="2"/>
      <c r="D7" s="2" t="s">
        <v>9</v>
      </c>
    </row>
    <row r="8" spans="1:7" ht="22.05" customHeight="1">
      <c r="A8" s="2" t="s">
        <v>11</v>
      </c>
      <c r="B8" s="5">
        <v>0.78</v>
      </c>
      <c r="C8" s="2"/>
      <c r="D8" s="2" t="s">
        <v>12</v>
      </c>
    </row>
    <row r="9" spans="1:7" ht="22.05" customHeight="1">
      <c r="A9" s="2" t="s">
        <v>13</v>
      </c>
      <c r="B9" s="6">
        <v>54</v>
      </c>
      <c r="C9" s="2"/>
      <c r="D9" s="2" t="s">
        <v>14</v>
      </c>
    </row>
    <row r="10" spans="1:7" ht="22.05" customHeight="1">
      <c r="A10" s="2" t="s">
        <v>15</v>
      </c>
      <c r="B10" s="2" t="s">
        <v>16</v>
      </c>
      <c r="C10" s="2"/>
      <c r="D10" s="2" t="s">
        <v>17</v>
      </c>
    </row>
    <row r="12" spans="1:7" ht="19.2">
      <c r="A12" s="27" t="s">
        <v>18</v>
      </c>
      <c r="B12" s="28"/>
      <c r="C12" s="28"/>
      <c r="D12" s="28"/>
      <c r="E12" s="28"/>
      <c r="F12" s="28"/>
      <c r="G12" s="28"/>
    </row>
    <row r="13" spans="1:7" ht="22.05" customHeight="1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5</v>
      </c>
    </row>
    <row r="14" spans="1:7" ht="22.05" customHeight="1">
      <c r="A14" s="7" t="s">
        <v>24</v>
      </c>
      <c r="B14" s="8">
        <v>0</v>
      </c>
      <c r="C14" s="3">
        <v>1100</v>
      </c>
      <c r="D14" s="8">
        <f>B14*(C14/B5)</f>
        <v>0</v>
      </c>
      <c r="E14" s="8">
        <f>B14*(1-(C14/B5))</f>
        <v>0</v>
      </c>
      <c r="F14" s="7" t="s">
        <v>25</v>
      </c>
    </row>
    <row r="15" spans="1:7" ht="22.05" customHeight="1">
      <c r="A15" s="7" t="s">
        <v>26</v>
      </c>
      <c r="B15" s="8">
        <v>75</v>
      </c>
      <c r="C15" s="3">
        <v>695</v>
      </c>
      <c r="D15" s="8">
        <f>B15*(C15/B5)</f>
        <v>18.817689530685922</v>
      </c>
      <c r="E15" s="8">
        <f>B15*(1-(C15/B5))</f>
        <v>56.182310469314075</v>
      </c>
      <c r="F15" s="7" t="s">
        <v>27</v>
      </c>
    </row>
    <row r="16" spans="1:7" ht="22.05" customHeight="1">
      <c r="A16" s="7" t="s">
        <v>28</v>
      </c>
      <c r="B16" s="4">
        <v>35</v>
      </c>
      <c r="C16" s="3">
        <v>3000</v>
      </c>
      <c r="D16" s="8">
        <f>B16*(C16/B5)</f>
        <v>37.906137184115529</v>
      </c>
      <c r="E16" s="8">
        <f>B16*(1-(C16/B5))</f>
        <v>-2.9061371841155257</v>
      </c>
      <c r="F16" s="7" t="s">
        <v>29</v>
      </c>
    </row>
    <row r="17" spans="1:7" ht="22.05" customHeight="1">
      <c r="A17" s="19" t="s">
        <v>45</v>
      </c>
      <c r="B17" s="16">
        <v>50</v>
      </c>
      <c r="C17" s="17"/>
      <c r="D17" s="18"/>
      <c r="E17" s="18">
        <f>B17*-1</f>
        <v>-50</v>
      </c>
      <c r="F17" s="15"/>
    </row>
    <row r="19" spans="1:7" ht="19.2">
      <c r="A19" s="27" t="s">
        <v>30</v>
      </c>
      <c r="B19" s="28"/>
      <c r="C19" s="28"/>
      <c r="D19" s="28"/>
      <c r="E19" s="28"/>
      <c r="F19" s="28"/>
      <c r="G19" s="28"/>
    </row>
    <row r="20" spans="1:7" ht="22.05" customHeight="1">
      <c r="A20" s="1" t="s">
        <v>31</v>
      </c>
      <c r="B20" s="1" t="s">
        <v>32</v>
      </c>
      <c r="C20" s="1" t="s">
        <v>33</v>
      </c>
      <c r="D20" s="1" t="s">
        <v>34</v>
      </c>
      <c r="E20" s="1" t="s">
        <v>35</v>
      </c>
      <c r="F20" s="1" t="s">
        <v>36</v>
      </c>
      <c r="G20" s="1" t="s">
        <v>37</v>
      </c>
    </row>
    <row r="21" spans="1:7" ht="22.05" customHeight="1">
      <c r="A21" s="22" t="s">
        <v>43</v>
      </c>
      <c r="B21" s="8">
        <f>B6</f>
        <v>828</v>
      </c>
      <c r="C21" s="8">
        <f>SUM(D14:D16)</f>
        <v>56.723826714801447</v>
      </c>
      <c r="D21" s="8">
        <f>B21+C21</f>
        <v>884.72382671480148</v>
      </c>
      <c r="E21" s="20">
        <f>D21/D23</f>
        <v>0.60103520836603364</v>
      </c>
      <c r="F21" s="13">
        <f>IF(B10="Tvåhjulsdriven (2WD)", 0.6, 0.4)</f>
        <v>0.6</v>
      </c>
      <c r="G21" s="23" t="str">
        <f>IF(E21&gt;=F21, "GODKÄND", "UNDERKÄND")</f>
        <v>GODKÄND</v>
      </c>
    </row>
    <row r="22" spans="1:7" ht="22.05" customHeight="1">
      <c r="A22" s="22" t="s">
        <v>44</v>
      </c>
      <c r="B22" s="8">
        <f>B7</f>
        <v>584</v>
      </c>
      <c r="C22" s="8">
        <f>SUM(E14:E17)</f>
        <v>3.2761732851985528</v>
      </c>
      <c r="D22" s="8">
        <f>B22+C22</f>
        <v>587.27617328519852</v>
      </c>
      <c r="E22" s="20">
        <f>D22/D23</f>
        <v>0.39896479163396636</v>
      </c>
      <c r="F22" s="13"/>
      <c r="G22" s="9"/>
    </row>
    <row r="23" spans="1:7" ht="22.05" customHeight="1" thickBot="1">
      <c r="A23" s="10" t="s">
        <v>41</v>
      </c>
      <c r="B23" s="11">
        <f>B21+B22</f>
        <v>1412</v>
      </c>
      <c r="C23" s="11">
        <f>C21+C22</f>
        <v>60</v>
      </c>
      <c r="D23" s="11">
        <f>D21+D22</f>
        <v>1472</v>
      </c>
      <c r="E23" s="12">
        <f>SUM(E21:E22)</f>
        <v>1</v>
      </c>
      <c r="F23" s="10"/>
      <c r="G23" s="10"/>
    </row>
    <row r="26" spans="1:7">
      <c r="B26" t="s">
        <v>47</v>
      </c>
      <c r="C26" s="25" t="s">
        <v>48</v>
      </c>
      <c r="D26" s="25" t="s">
        <v>50</v>
      </c>
    </row>
    <row r="27" spans="1:7">
      <c r="A27" t="s">
        <v>46</v>
      </c>
      <c r="B27">
        <v>7.87</v>
      </c>
      <c r="C27" s="26">
        <f>$B$16*1000/B27</f>
        <v>4447.2681067344347</v>
      </c>
      <c r="D27" s="24">
        <f>SQRT(C27/50)</f>
        <v>9.4310848864109307</v>
      </c>
    </row>
    <row r="28" spans="1:7">
      <c r="A28" t="s">
        <v>49</v>
      </c>
      <c r="B28">
        <v>11.34</v>
      </c>
      <c r="C28" s="26">
        <f t="shared" ref="C28:C29" si="0">$B$16*1000/B28</f>
        <v>3086.4197530864199</v>
      </c>
      <c r="D28" s="24">
        <f>SQRT(C28/50)</f>
        <v>7.8567420131838617</v>
      </c>
    </row>
    <row r="29" spans="1:7">
      <c r="A29" t="s">
        <v>51</v>
      </c>
      <c r="B29">
        <v>1</v>
      </c>
      <c r="C29" s="26">
        <f t="shared" si="0"/>
        <v>35000</v>
      </c>
      <c r="D29" s="24">
        <f>SQRT(C29/50)</f>
        <v>26.457513110645905</v>
      </c>
    </row>
  </sheetData>
  <mergeCells count="4">
    <mergeCell ref="A1:G1"/>
    <mergeCell ref="A3:G3"/>
    <mergeCell ref="A12:G12"/>
    <mergeCell ref="A19:G1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A-Traktor Beräkning (IST)</vt:lpstr>
      <vt:lpstr>A-Traktor Beräkning (DEKRA) </vt:lpstr>
      <vt:lpstr>A-Traktor Beräkning (SOLL)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Andreas Schäfer</cp:lastModifiedBy>
  <dcterms:created xsi:type="dcterms:W3CDTF">2026-08-17T12:50:30Z</dcterms:created>
  <dcterms:modified xsi:type="dcterms:W3CDTF">2026-08-23T06:11:35Z</dcterms:modified>
</cp:coreProperties>
</file>